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2120" windowHeight="9120" activeTab="0"/>
  </bookViews>
  <sheets>
    <sheet name="Holiday Inn" sheetId="1" r:id="rId1"/>
  </sheets>
  <definedNames/>
  <calcPr fullCalcOnLoad="1"/>
</workbook>
</file>

<file path=xl/sharedStrings.xml><?xml version="1.0" encoding="utf-8"?>
<sst xmlns="http://schemas.openxmlformats.org/spreadsheetml/2006/main" count="81" uniqueCount="77">
  <si>
    <t>EXPENSE</t>
  </si>
  <si>
    <t>COST/UNIT</t>
  </si>
  <si>
    <t>ESTIMATED COST</t>
  </si>
  <si>
    <t>FUNDER</t>
  </si>
  <si>
    <t>ACTUAL COST</t>
  </si>
  <si>
    <t>UPDATED 6/6/06</t>
  </si>
  <si>
    <t>HOLIDAY INN</t>
  </si>
  <si>
    <t>Operating Costs</t>
  </si>
  <si>
    <t>Room Rental</t>
  </si>
  <si>
    <t>AV rental</t>
  </si>
  <si>
    <t>Supplies</t>
  </si>
  <si>
    <t>Media Advertising</t>
  </si>
  <si>
    <t>Sub-Basin Funds</t>
  </si>
  <si>
    <t>$300.00 each</t>
  </si>
  <si>
    <t>Postage/Mailing</t>
  </si>
  <si>
    <t>0.131/piece-0.17/piece</t>
  </si>
  <si>
    <t>Registration Scholarships</t>
  </si>
  <si>
    <t>$30.00 x 20</t>
  </si>
  <si>
    <t>Room Scholarships</t>
  </si>
  <si>
    <t>$70.00 x 20</t>
  </si>
  <si>
    <t>Speakers mileage $ accom.</t>
  </si>
  <si>
    <t>TOTAL:</t>
  </si>
  <si>
    <t>Printing Costs</t>
  </si>
  <si>
    <t>Name Badges</t>
  </si>
  <si>
    <t>Presentation Folders (300)</t>
  </si>
  <si>
    <t>Posters (300)</t>
  </si>
  <si>
    <t>Postcards (500)</t>
  </si>
  <si>
    <t>Brochures (300)</t>
  </si>
  <si>
    <t>Conference Signage</t>
  </si>
  <si>
    <t>Conference Schedules</t>
  </si>
  <si>
    <t>Printing Design</t>
  </si>
  <si>
    <t>Food and Ammenities</t>
  </si>
  <si>
    <t>Holiday Inn</t>
  </si>
  <si>
    <t>Lunch 1</t>
  </si>
  <si>
    <t>$20.18/person</t>
  </si>
  <si>
    <t>Lunch 2</t>
  </si>
  <si>
    <t>$21.20/person</t>
  </si>
  <si>
    <t>TOTAL</t>
  </si>
  <si>
    <t>Social Reception</t>
  </si>
  <si>
    <t>Large Cheese/Cracker Tray</t>
  </si>
  <si>
    <t>Large Vegetable Tray</t>
  </si>
  <si>
    <t>Meatballs</t>
  </si>
  <si>
    <t>$21.20/dozen</t>
  </si>
  <si>
    <t>Phyllo</t>
  </si>
  <si>
    <t>$22.15/dozen</t>
  </si>
  <si>
    <t>Assorted finger sandwiches</t>
  </si>
  <si>
    <t>$20.18/dozen</t>
  </si>
  <si>
    <t>AM Refreshments</t>
  </si>
  <si>
    <t>Coffee</t>
  </si>
  <si>
    <t>$17.72/gal</t>
  </si>
  <si>
    <t>Juice</t>
  </si>
  <si>
    <t>$18.98/pitcher</t>
  </si>
  <si>
    <t>Danish</t>
  </si>
  <si>
    <t>$22.78/dozen</t>
  </si>
  <si>
    <t>Muffins</t>
  </si>
  <si>
    <t>$21.51/dozen</t>
  </si>
  <si>
    <t>Bagels and Cream Cheese</t>
  </si>
  <si>
    <t>$27.84/dozen</t>
  </si>
  <si>
    <t>DAILY TOTAL</t>
  </si>
  <si>
    <t>x 2 days</t>
  </si>
  <si>
    <t>PM Refreshments</t>
  </si>
  <si>
    <t>Soda</t>
  </si>
  <si>
    <t>$2.53/can</t>
  </si>
  <si>
    <t>Chips and Dip</t>
  </si>
  <si>
    <t>$32.00/bowl</t>
  </si>
  <si>
    <t>FOOD and DRINK TOTAL</t>
  </si>
  <si>
    <t>SUB TOTAL</t>
  </si>
  <si>
    <t xml:space="preserve">Fiscal Administration </t>
  </si>
  <si>
    <t>Final Report Administration</t>
  </si>
  <si>
    <t>GRAND TOTAL:</t>
  </si>
  <si>
    <t>Income</t>
  </si>
  <si>
    <t>Registration</t>
  </si>
  <si>
    <t>$40.00/person</t>
  </si>
  <si>
    <t>OSU Extension</t>
  </si>
  <si>
    <t>USFWS</t>
  </si>
  <si>
    <t>CA Assoc. of RC&amp;D</t>
  </si>
  <si>
    <t>TOTAL INCOME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</si>
</sst>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"/>
    <numFmt numFmtId="166" formatCode="&quot;$&quot;#,##0.000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64" fontId="0" fillId="0" borderId="1" xfId="0" applyNumberFormat="1" applyBorder="1" applyAlignment="1">
      <alignment/>
    </xf>
    <xf numFmtId="0" fontId="0" fillId="0" borderId="1" xfId="0" applyFont="1" applyBorder="1" applyAlignment="1">
      <alignment horizontal="center"/>
    </xf>
    <xf numFmtId="8" fontId="0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64" fontId="6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2"/>
  <sheetViews>
    <sheetView tabSelected="1" workbookViewId="0" topLeftCell="A13">
      <selection activeCell="C9" sqref="C9"/>
    </sheetView>
  </sheetViews>
  <sheetFormatPr defaultColWidth="9.140625" defaultRowHeight="12.75"/>
  <cols>
    <col min="1" max="1" width="24.140625" style="0" customWidth="1"/>
    <col min="2" max="2" width="20.28125" style="0" customWidth="1"/>
    <col min="3" max="3" width="17.28125" style="0" customWidth="1"/>
    <col min="4" max="4" width="10.140625" style="0" customWidth="1"/>
    <col min="5" max="5" width="16.28125" style="0" customWidth="1"/>
  </cols>
  <sheetData>
    <row r="1" spans="1:5" ht="12.75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</row>
    <row r="2" spans="1:5" ht="12.75">
      <c r="A2" s="5" t="s">
        <v>5</v>
      </c>
      <c r="B2" s="5" t="s">
        <v>6</v>
      </c>
      <c r="C2" s="6"/>
      <c r="D2" s="7"/>
      <c r="E2" s="8"/>
    </row>
    <row r="3" spans="1:5" ht="12.75">
      <c r="A3" s="5"/>
      <c r="B3" s="1"/>
      <c r="C3" s="6"/>
      <c r="D3" s="7"/>
      <c r="E3" s="8"/>
    </row>
    <row r="4" spans="1:5" ht="12.75">
      <c r="A4" s="1" t="s">
        <v>7</v>
      </c>
      <c r="B4" s="1"/>
      <c r="C4" s="6"/>
      <c r="D4" s="7"/>
      <c r="E4" s="8"/>
    </row>
    <row r="5" spans="1:5" ht="12.75">
      <c r="A5" s="9" t="s">
        <v>8</v>
      </c>
      <c r="B5" s="10">
        <v>600</v>
      </c>
      <c r="C5" s="11">
        <v>1800</v>
      </c>
      <c r="D5" s="7"/>
      <c r="E5" s="8"/>
    </row>
    <row r="6" spans="1:5" ht="12.75">
      <c r="A6" s="9" t="s">
        <v>9</v>
      </c>
      <c r="B6" s="10">
        <v>100</v>
      </c>
      <c r="C6" s="11">
        <v>100</v>
      </c>
      <c r="D6" s="7"/>
      <c r="E6" s="8"/>
    </row>
    <row r="7" spans="1:5" ht="12.75">
      <c r="A7" s="9" t="s">
        <v>10</v>
      </c>
      <c r="B7" s="10">
        <v>300</v>
      </c>
      <c r="C7" s="11">
        <v>300</v>
      </c>
      <c r="D7" s="7"/>
      <c r="E7" s="8"/>
    </row>
    <row r="8" spans="1:5" ht="12.75">
      <c r="A8" s="9" t="s">
        <v>11</v>
      </c>
      <c r="B8" s="9"/>
      <c r="C8" s="11">
        <v>950</v>
      </c>
      <c r="D8" s="7"/>
      <c r="E8" s="8"/>
    </row>
    <row r="9" spans="1:5" ht="12.75">
      <c r="A9" s="9" t="s">
        <v>12</v>
      </c>
      <c r="B9" s="9" t="s">
        <v>13</v>
      </c>
      <c r="C9" s="11">
        <v>4500</v>
      </c>
      <c r="D9" s="7"/>
      <c r="E9" s="8"/>
    </row>
    <row r="10" spans="1:5" ht="12.75">
      <c r="A10" s="9" t="s">
        <v>14</v>
      </c>
      <c r="B10" s="9" t="s">
        <v>15</v>
      </c>
      <c r="C10" s="11">
        <v>1500</v>
      </c>
      <c r="D10" s="7"/>
      <c r="E10" s="8"/>
    </row>
    <row r="11" spans="1:5" ht="12.75">
      <c r="A11" s="9" t="s">
        <v>16</v>
      </c>
      <c r="B11" s="10" t="s">
        <v>17</v>
      </c>
      <c r="C11" s="11">
        <v>600</v>
      </c>
      <c r="D11" s="7"/>
      <c r="E11" s="8"/>
    </row>
    <row r="12" spans="1:5" ht="12.75">
      <c r="A12" s="9" t="s">
        <v>18</v>
      </c>
      <c r="B12" s="10" t="s">
        <v>19</v>
      </c>
      <c r="C12" s="11">
        <v>1400</v>
      </c>
      <c r="D12" s="7"/>
      <c r="E12" s="8"/>
    </row>
    <row r="13" spans="1:5" ht="12.75">
      <c r="A13" s="9" t="s">
        <v>20</v>
      </c>
      <c r="B13" s="9"/>
      <c r="C13" s="11">
        <v>700</v>
      </c>
      <c r="D13" s="7"/>
      <c r="E13" s="8"/>
    </row>
    <row r="14" spans="1:5" ht="12.75">
      <c r="A14" s="1" t="s">
        <v>21</v>
      </c>
      <c r="B14" s="1"/>
      <c r="C14" s="12">
        <f>SUM(C5:C13)</f>
        <v>11850</v>
      </c>
      <c r="D14" s="7"/>
      <c r="E14" s="8"/>
    </row>
    <row r="15" spans="1:5" ht="12.75">
      <c r="A15" s="1"/>
      <c r="B15" s="1"/>
      <c r="C15" s="11"/>
      <c r="D15" s="7"/>
      <c r="E15" s="8"/>
    </row>
    <row r="16" spans="1:5" ht="12.75">
      <c r="A16" s="1" t="s">
        <v>22</v>
      </c>
      <c r="B16" s="9"/>
      <c r="C16" s="11"/>
      <c r="D16" s="7"/>
      <c r="E16" s="8"/>
    </row>
    <row r="17" spans="1:5" ht="12.75">
      <c r="A17" s="9" t="s">
        <v>23</v>
      </c>
      <c r="B17" s="9"/>
      <c r="C17" s="11">
        <v>150</v>
      </c>
      <c r="D17" s="7"/>
      <c r="E17" s="8"/>
    </row>
    <row r="18" spans="1:5" ht="12.75">
      <c r="A18" s="9" t="s">
        <v>24</v>
      </c>
      <c r="B18" s="9"/>
      <c r="C18" s="11">
        <v>99.83</v>
      </c>
      <c r="D18" s="7"/>
      <c r="E18" s="8"/>
    </row>
    <row r="19" spans="1:5" ht="12.75">
      <c r="A19" s="9" t="s">
        <v>25</v>
      </c>
      <c r="B19" s="9"/>
      <c r="C19" s="11">
        <v>96.8</v>
      </c>
      <c r="D19" s="7"/>
      <c r="E19" s="8"/>
    </row>
    <row r="20" spans="1:5" ht="12.75">
      <c r="A20" s="9" t="s">
        <v>26</v>
      </c>
      <c r="B20" s="9"/>
      <c r="C20" s="11">
        <v>99.83</v>
      </c>
      <c r="D20" s="7"/>
      <c r="E20" s="8"/>
    </row>
    <row r="21" spans="1:5" ht="12.75">
      <c r="A21" s="9" t="s">
        <v>27</v>
      </c>
      <c r="B21" s="9"/>
      <c r="C21" s="11">
        <v>124.41</v>
      </c>
      <c r="D21" s="7"/>
      <c r="E21" s="8"/>
    </row>
    <row r="22" spans="1:5" ht="12.75">
      <c r="A22" s="9" t="s">
        <v>28</v>
      </c>
      <c r="B22" s="9"/>
      <c r="C22" s="11">
        <v>319</v>
      </c>
      <c r="D22" s="7"/>
      <c r="E22" s="8"/>
    </row>
    <row r="23" spans="1:5" ht="12.75">
      <c r="A23" s="9" t="s">
        <v>29</v>
      </c>
      <c r="B23" s="9"/>
      <c r="C23" s="11">
        <v>124.41</v>
      </c>
      <c r="D23" s="7"/>
      <c r="E23" s="8"/>
    </row>
    <row r="24" spans="1:5" ht="12.75">
      <c r="A24" s="9" t="s">
        <v>30</v>
      </c>
      <c r="B24" s="9"/>
      <c r="C24" s="11">
        <v>1892</v>
      </c>
      <c r="D24" s="7"/>
      <c r="E24" s="8"/>
    </row>
    <row r="25" spans="1:5" ht="12.75">
      <c r="A25" s="1" t="s">
        <v>21</v>
      </c>
      <c r="B25" s="1"/>
      <c r="C25" s="12">
        <f>SUM(C17:C24)</f>
        <v>2906.2799999999997</v>
      </c>
      <c r="D25" s="7"/>
      <c r="E25" s="8"/>
    </row>
    <row r="26" spans="1:5" ht="12.75">
      <c r="A26" s="1"/>
      <c r="B26" s="1"/>
      <c r="C26" s="11"/>
      <c r="D26" s="7"/>
      <c r="E26" s="8"/>
    </row>
    <row r="27" spans="1:5" ht="12.75">
      <c r="A27" s="1" t="s">
        <v>31</v>
      </c>
      <c r="B27" s="9"/>
      <c r="C27" s="11"/>
      <c r="D27" s="7"/>
      <c r="E27" s="8"/>
    </row>
    <row r="28" spans="1:5" ht="12.75">
      <c r="A28" s="1" t="s">
        <v>32</v>
      </c>
      <c r="B28" s="9"/>
      <c r="C28" s="11"/>
      <c r="D28" s="7"/>
      <c r="E28" s="8"/>
    </row>
    <row r="29" spans="1:5" ht="12.75">
      <c r="A29" s="13" t="s">
        <v>33</v>
      </c>
      <c r="B29" s="9" t="s">
        <v>34</v>
      </c>
      <c r="C29" s="11">
        <f>(20.18*250)</f>
        <v>5045</v>
      </c>
      <c r="D29" s="7"/>
      <c r="E29" s="8"/>
    </row>
    <row r="30" spans="1:5" ht="12.75">
      <c r="A30" s="13" t="s">
        <v>35</v>
      </c>
      <c r="B30" s="9" t="s">
        <v>36</v>
      </c>
      <c r="C30" s="11">
        <f>(21.2*250)</f>
        <v>5300</v>
      </c>
      <c r="D30" s="7"/>
      <c r="E30" s="8"/>
    </row>
    <row r="31" spans="1:5" ht="12.75">
      <c r="A31" s="9" t="s">
        <v>37</v>
      </c>
      <c r="B31" s="9"/>
      <c r="C31" s="12">
        <f>SUM(C29:C30)</f>
        <v>10345</v>
      </c>
      <c r="D31" s="7"/>
      <c r="E31" s="8"/>
    </row>
    <row r="32" spans="1:5" ht="12.75">
      <c r="A32" s="9"/>
      <c r="B32" s="9"/>
      <c r="C32" s="11"/>
      <c r="D32" s="7"/>
      <c r="E32" s="8"/>
    </row>
    <row r="33" spans="1:5" ht="12.75">
      <c r="A33" s="13" t="s">
        <v>38</v>
      </c>
      <c r="B33" s="9"/>
      <c r="C33" s="11"/>
      <c r="D33" s="7"/>
      <c r="E33" s="8"/>
    </row>
    <row r="34" spans="1:5" ht="12.75">
      <c r="A34" s="9" t="s">
        <v>39</v>
      </c>
      <c r="B34" s="10">
        <v>183.5</v>
      </c>
      <c r="C34" s="11">
        <f>183.5*2</f>
        <v>367</v>
      </c>
      <c r="D34" s="7"/>
      <c r="E34" s="8"/>
    </row>
    <row r="35" spans="1:5" ht="12.75">
      <c r="A35" s="9" t="s">
        <v>40</v>
      </c>
      <c r="B35" s="10">
        <v>165.72</v>
      </c>
      <c r="C35" s="11">
        <f>165.72*2</f>
        <v>331.44</v>
      </c>
      <c r="D35" s="7"/>
      <c r="E35" s="8"/>
    </row>
    <row r="36" spans="1:5" ht="12.75">
      <c r="A36" s="9" t="s">
        <v>41</v>
      </c>
      <c r="B36" s="9" t="s">
        <v>42</v>
      </c>
      <c r="C36" s="11">
        <f>21.2*9</f>
        <v>190.79999999999998</v>
      </c>
      <c r="D36" s="7"/>
      <c r="E36" s="8"/>
    </row>
    <row r="37" spans="1:5" ht="12.75">
      <c r="A37" s="9" t="s">
        <v>43</v>
      </c>
      <c r="B37" s="9" t="s">
        <v>44</v>
      </c>
      <c r="C37" s="11">
        <f>22.15*9</f>
        <v>199.35</v>
      </c>
      <c r="D37" s="7"/>
      <c r="E37" s="8"/>
    </row>
    <row r="38" spans="1:5" ht="12.75">
      <c r="A38" s="9" t="s">
        <v>45</v>
      </c>
      <c r="B38" s="9" t="s">
        <v>46</v>
      </c>
      <c r="C38" s="11">
        <f>20.18*8</f>
        <v>161.44</v>
      </c>
      <c r="D38" s="7"/>
      <c r="E38" s="8"/>
    </row>
    <row r="39" spans="1:5" ht="12.75">
      <c r="A39" s="9" t="s">
        <v>37</v>
      </c>
      <c r="B39" s="9"/>
      <c r="C39" s="12">
        <f>SUM(C34:C38)</f>
        <v>1250.03</v>
      </c>
      <c r="D39" s="7"/>
      <c r="E39" s="8"/>
    </row>
    <row r="40" spans="1:5" ht="12.75">
      <c r="A40" s="9"/>
      <c r="B40" s="9"/>
      <c r="C40" s="11"/>
      <c r="D40" s="7"/>
      <c r="E40" s="8"/>
    </row>
    <row r="41" spans="1:5" ht="12.75">
      <c r="A41" s="13" t="s">
        <v>47</v>
      </c>
      <c r="B41" s="9"/>
      <c r="C41" s="11"/>
      <c r="D41" s="7"/>
      <c r="E41" s="8"/>
    </row>
    <row r="42" spans="1:5" ht="12.75">
      <c r="A42" s="9" t="s">
        <v>48</v>
      </c>
      <c r="B42" s="9" t="s">
        <v>49</v>
      </c>
      <c r="C42" s="11">
        <f>17.72*13</f>
        <v>230.35999999999999</v>
      </c>
      <c r="D42" s="7"/>
      <c r="E42" s="8"/>
    </row>
    <row r="43" spans="1:5" ht="12.75">
      <c r="A43" s="9" t="s">
        <v>50</v>
      </c>
      <c r="B43" s="9" t="s">
        <v>51</v>
      </c>
      <c r="C43" s="11">
        <f>18.98*10</f>
        <v>189.8</v>
      </c>
      <c r="D43" s="7"/>
      <c r="E43" s="8"/>
    </row>
    <row r="44" spans="1:5" ht="12.75">
      <c r="A44" s="9" t="s">
        <v>52</v>
      </c>
      <c r="B44" s="9" t="s">
        <v>53</v>
      </c>
      <c r="C44" s="11">
        <f>22.78*7</f>
        <v>159.46</v>
      </c>
      <c r="D44" s="7"/>
      <c r="E44" s="8"/>
    </row>
    <row r="45" spans="1:5" ht="12.75">
      <c r="A45" s="9" t="s">
        <v>54</v>
      </c>
      <c r="B45" s="9" t="s">
        <v>55</v>
      </c>
      <c r="C45" s="11">
        <f>21.51*7</f>
        <v>150.57000000000002</v>
      </c>
      <c r="D45" s="7"/>
      <c r="E45" s="8"/>
    </row>
    <row r="46" spans="1:5" ht="12.75">
      <c r="A46" s="9" t="s">
        <v>56</v>
      </c>
      <c r="B46" s="9" t="s">
        <v>57</v>
      </c>
      <c r="C46" s="11">
        <f>27.84*8</f>
        <v>222.72</v>
      </c>
      <c r="D46" s="7"/>
      <c r="E46" s="8"/>
    </row>
    <row r="47" spans="1:5" ht="12.75">
      <c r="A47" s="9" t="s">
        <v>58</v>
      </c>
      <c r="B47" s="9"/>
      <c r="C47" s="11">
        <f>SUM(C42:C46)</f>
        <v>952.9100000000001</v>
      </c>
      <c r="D47" s="7"/>
      <c r="E47" s="8"/>
    </row>
    <row r="48" spans="1:5" ht="12.75">
      <c r="A48" s="9" t="s">
        <v>59</v>
      </c>
      <c r="B48" s="9"/>
      <c r="C48" s="12">
        <f>C47*2</f>
        <v>1905.8200000000002</v>
      </c>
      <c r="D48" s="7"/>
      <c r="E48" s="8"/>
    </row>
    <row r="49" spans="1:5" ht="12.75">
      <c r="A49" s="9"/>
      <c r="B49" s="9"/>
      <c r="C49" s="11"/>
      <c r="D49" s="7"/>
      <c r="E49" s="8"/>
    </row>
    <row r="50" spans="1:5" ht="12.75">
      <c r="A50" s="13" t="s">
        <v>60</v>
      </c>
      <c r="B50" s="9"/>
      <c r="C50" s="11"/>
      <c r="D50" s="7"/>
      <c r="E50" s="8"/>
    </row>
    <row r="51" spans="1:5" ht="12.75">
      <c r="A51" s="9" t="s">
        <v>61</v>
      </c>
      <c r="B51" s="9" t="s">
        <v>62</v>
      </c>
      <c r="C51" s="11">
        <f>2.53*250</f>
        <v>632.5</v>
      </c>
      <c r="D51" s="7"/>
      <c r="E51" s="8"/>
    </row>
    <row r="52" spans="1:5" s="18" customFormat="1" ht="12.75">
      <c r="A52" s="14" t="s">
        <v>63</v>
      </c>
      <c r="B52" s="14" t="s">
        <v>64</v>
      </c>
      <c r="C52" s="15">
        <f>32*8</f>
        <v>256</v>
      </c>
      <c r="D52" s="16"/>
      <c r="E52" s="17"/>
    </row>
    <row r="53" spans="1:5" ht="12.75">
      <c r="A53" s="9" t="s">
        <v>58</v>
      </c>
      <c r="B53" s="9"/>
      <c r="C53" s="11">
        <f>SUM(C51:C52)</f>
        <v>888.5</v>
      </c>
      <c r="D53" s="7"/>
      <c r="E53" s="8"/>
    </row>
    <row r="54" spans="1:5" ht="12.75">
      <c r="A54" s="9" t="s">
        <v>59</v>
      </c>
      <c r="B54" s="9"/>
      <c r="C54" s="12">
        <f>C53*2</f>
        <v>1777</v>
      </c>
      <c r="D54" s="7"/>
      <c r="E54" s="8"/>
    </row>
    <row r="55" spans="1:5" ht="12.75">
      <c r="A55" s="9"/>
      <c r="B55" s="9"/>
      <c r="C55" s="11"/>
      <c r="D55" s="7"/>
      <c r="E55" s="8"/>
    </row>
    <row r="56" spans="1:5" ht="12.75">
      <c r="A56" s="9" t="s">
        <v>65</v>
      </c>
      <c r="B56" s="9"/>
      <c r="C56" s="12">
        <f>SUM(C54+C48+C39+C31)</f>
        <v>15277.85</v>
      </c>
      <c r="D56" s="7"/>
      <c r="E56" s="8"/>
    </row>
    <row r="57" spans="1:5" ht="12.75">
      <c r="A57" s="9"/>
      <c r="B57" s="9"/>
      <c r="C57" s="12"/>
      <c r="D57" s="7"/>
      <c r="E57" s="8"/>
    </row>
    <row r="58" spans="1:5" ht="12.75">
      <c r="A58" s="19" t="s">
        <v>66</v>
      </c>
      <c r="B58" s="9"/>
      <c r="C58" s="12">
        <f>SUM(C56+C25+C14)</f>
        <v>30034.13</v>
      </c>
      <c r="D58" s="7"/>
      <c r="E58" s="8"/>
    </row>
    <row r="59" spans="1:5" ht="12.75">
      <c r="A59" s="19" t="s">
        <v>67</v>
      </c>
      <c r="B59" s="9"/>
      <c r="C59" s="12">
        <f>C58*0.05</f>
        <v>1501.7065000000002</v>
      </c>
      <c r="D59" s="7"/>
      <c r="E59" s="8"/>
    </row>
    <row r="60" spans="1:5" ht="12.75">
      <c r="A60" s="19" t="s">
        <v>68</v>
      </c>
      <c r="B60" s="9"/>
      <c r="C60" s="12">
        <v>1000</v>
      </c>
      <c r="D60" s="7"/>
      <c r="E60" s="8"/>
    </row>
    <row r="61" spans="1:5" ht="12.75">
      <c r="A61" s="9"/>
      <c r="B61" s="9"/>
      <c r="C61" s="12"/>
      <c r="D61" s="7"/>
      <c r="E61" s="8"/>
    </row>
    <row r="62" spans="1:5" ht="18">
      <c r="A62" s="20" t="s">
        <v>69</v>
      </c>
      <c r="B62" s="21"/>
      <c r="C62" s="22">
        <f>SUM(C58:C60)</f>
        <v>32535.8365</v>
      </c>
      <c r="D62" s="7"/>
      <c r="E62" s="8"/>
    </row>
    <row r="63" spans="1:5" ht="12.75">
      <c r="A63" s="1"/>
      <c r="B63" s="1"/>
      <c r="C63" s="6"/>
      <c r="D63" s="7"/>
      <c r="E63" s="8"/>
    </row>
    <row r="64" spans="1:5" ht="12.75">
      <c r="A64" s="1" t="s">
        <v>70</v>
      </c>
      <c r="B64" s="1"/>
      <c r="C64" s="6"/>
      <c r="D64" s="9"/>
      <c r="E64" s="8"/>
    </row>
    <row r="65" spans="1:5" ht="12.75">
      <c r="A65" s="9" t="s">
        <v>71</v>
      </c>
      <c r="B65" s="9" t="s">
        <v>72</v>
      </c>
      <c r="C65" s="6">
        <v>10000</v>
      </c>
      <c r="D65" s="23"/>
      <c r="E65" s="8"/>
    </row>
    <row r="66" spans="1:5" ht="12.75">
      <c r="A66" s="9" t="s">
        <v>73</v>
      </c>
      <c r="B66" s="9"/>
      <c r="C66" s="6">
        <v>4000</v>
      </c>
      <c r="D66" s="23"/>
      <c r="E66" s="8"/>
    </row>
    <row r="67" spans="1:5" ht="12.75">
      <c r="A67" s="9" t="s">
        <v>74</v>
      </c>
      <c r="B67" s="9"/>
      <c r="C67" s="6">
        <v>5000</v>
      </c>
      <c r="D67" s="23"/>
      <c r="E67" s="8"/>
    </row>
    <row r="68" spans="1:5" ht="12.75">
      <c r="A68" s="9" t="s">
        <v>75</v>
      </c>
      <c r="B68" s="9"/>
      <c r="C68" s="6">
        <v>2600</v>
      </c>
      <c r="D68" s="23"/>
      <c r="E68" s="8"/>
    </row>
    <row r="69" spans="1:5" ht="12.75">
      <c r="A69" s="1"/>
      <c r="B69" s="1"/>
      <c r="C69" s="24"/>
      <c r="D69" s="23"/>
      <c r="E69" s="8"/>
    </row>
    <row r="70" spans="1:5" ht="12.75">
      <c r="A70" s="1" t="s">
        <v>76</v>
      </c>
      <c r="B70" s="1"/>
      <c r="C70" s="2">
        <f>SUM(C65:C69)</f>
        <v>21600</v>
      </c>
      <c r="D70" s="23"/>
      <c r="E70" s="8"/>
    </row>
    <row r="71" spans="1:5" ht="12.75">
      <c r="A71" s="1"/>
      <c r="B71" s="1"/>
      <c r="C71" s="24"/>
      <c r="D71" s="23"/>
      <c r="E71" s="8"/>
    </row>
    <row r="72" spans="1:5" ht="12.75">
      <c r="A72" s="1"/>
      <c r="B72" s="1"/>
      <c r="C72" s="24"/>
      <c r="D72" s="23"/>
      <c r="E72" s="8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OSU/CN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Community Network</dc:creator>
  <cp:keywords/>
  <dc:description/>
  <cp:lastModifiedBy>David Krizo</cp:lastModifiedBy>
  <dcterms:created xsi:type="dcterms:W3CDTF">2006-06-06T22:13:25Z</dcterms:created>
  <dcterms:modified xsi:type="dcterms:W3CDTF">2006-06-06T22:14:08Z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